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199\"/>
    </mc:Choice>
  </mc:AlternateContent>
  <xr:revisionPtr revIDLastSave="0" documentId="13_ncr:1_{77572860-367F-4AAF-A280-25B3042FBE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gression" sheetId="1" r:id="rId1"/>
  </sheets>
  <definedNames>
    <definedName name="_xlnm.Print_Area" localSheetId="0">Regression!$A$1:$AF$39</definedName>
    <definedName name="print1">Regression!$C$54:$G$54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2" i="1" l="1"/>
  <c r="Q13" i="1"/>
  <c r="O14" i="1" s="1"/>
  <c r="X21" i="1" s="1"/>
  <c r="X24" i="1" l="1"/>
  <c r="X23" i="1"/>
  <c r="X20" i="1"/>
  <c r="X25" i="1"/>
  <c r="X22" i="1"/>
</calcChain>
</file>

<file path=xl/sharedStrings.xml><?xml version="1.0" encoding="utf-8"?>
<sst xmlns="http://schemas.openxmlformats.org/spreadsheetml/2006/main" count="54" uniqueCount="41">
  <si>
    <t>Calculation of Flood Peak Discharges in Accordance with USGS Report 89-4126</t>
  </si>
  <si>
    <t xml:space="preserve">Contributing Drainage Area (Sq Miles) = </t>
  </si>
  <si>
    <t>ft.</t>
  </si>
  <si>
    <t xml:space="preserve">Length of Contributing Channel (Mile) = </t>
  </si>
  <si>
    <t xml:space="preserve">Distance 85% from Point of Study (Mile) = </t>
  </si>
  <si>
    <t xml:space="preserve">Distance 10% from Point of Study (Mile) = </t>
  </si>
  <si>
    <t>Main Channel Slope (Feet/Mile) =</t>
  </si>
  <si>
    <t>(CONTDA)-</t>
  </si>
  <si>
    <t>(SLOPE)-</t>
  </si>
  <si>
    <t xml:space="preserve">(STORAGE)- Percentage of Storage Area in Contributing Area = </t>
  </si>
  <si>
    <t>%</t>
  </si>
  <si>
    <t xml:space="preserve">Enter Region (A, B, or C) = </t>
  </si>
  <si>
    <t>A</t>
  </si>
  <si>
    <t>Computation of Peak Flows</t>
  </si>
  <si>
    <t>Q2</t>
  </si>
  <si>
    <t>Q5</t>
  </si>
  <si>
    <t>Q10</t>
  </si>
  <si>
    <t>Q25</t>
  </si>
  <si>
    <t>Q50</t>
  </si>
  <si>
    <t>Q100</t>
  </si>
  <si>
    <t xml:space="preserve">Q2 </t>
  </si>
  <si>
    <t xml:space="preserve">= (RC)*(CONTDA)^0.782 * (SLOPE)^0.172 * (STORAGE+1)^ -0.297 = </t>
  </si>
  <si>
    <t>CFS</t>
  </si>
  <si>
    <t xml:space="preserve">= (RC)*(CONTDA)^0.769 * (SLOPE)^0.221 * (STORAGE+1)^ -0.322 = </t>
  </si>
  <si>
    <t xml:space="preserve">= (RC)*(CONTDA)^0.764 * (SLOPE)^0.244 * (STORAGE+1)^ -0.335 = </t>
  </si>
  <si>
    <t xml:space="preserve">= (RC)*(CONTDA)^0.760 * (SLOPE)^0.264 * (STORAGE+1)^ -0.347 = </t>
  </si>
  <si>
    <t xml:space="preserve">= (RC)*(CONTDA)^0.757 * (SLOPE)^0.276 * (STORAGE+1)^ -0.355 = </t>
  </si>
  <si>
    <t xml:space="preserve">= (RC)*(CONTDA)^0.756 * (SLOPE)^0.285 * (STORAGE+1)^ -0.363 = </t>
  </si>
  <si>
    <t>Regression Constant (RC) Table</t>
  </si>
  <si>
    <t>Region</t>
  </si>
  <si>
    <t>B</t>
  </si>
  <si>
    <t>C</t>
  </si>
  <si>
    <t>(See Geographic Region Map)</t>
  </si>
  <si>
    <t>Project Number:</t>
  </si>
  <si>
    <t>Stream Name:</t>
  </si>
  <si>
    <t>Location:</t>
  </si>
  <si>
    <t xml:space="preserve">Channel Elevation (feet) = </t>
  </si>
  <si>
    <r>
      <rPr>
        <b/>
        <u/>
        <sz val="10"/>
        <rFont val="Arial"/>
        <family val="2"/>
      </rPr>
      <t>Directions</t>
    </r>
    <r>
      <rPr>
        <sz val="10"/>
        <rFont val="Arial"/>
        <family val="2"/>
      </rPr>
      <t xml:space="preserve">:  User input required for numbers in </t>
    </r>
    <r>
      <rPr>
        <b/>
        <sz val="10"/>
        <color rgb="FFFF0000"/>
        <rFont val="Arial"/>
        <family val="2"/>
      </rPr>
      <t>red</t>
    </r>
    <r>
      <rPr>
        <sz val="10"/>
        <rFont val="Arial"/>
        <family val="2"/>
      </rPr>
      <t xml:space="preserve">, Output numbers in </t>
    </r>
    <r>
      <rPr>
        <b/>
        <sz val="10"/>
        <color rgb="FF0070C0"/>
        <rFont val="Arial"/>
        <family val="2"/>
      </rPr>
      <t>blue</t>
    </r>
    <r>
      <rPr>
        <b/>
        <sz val="10"/>
        <rFont val="Arial"/>
        <family val="2"/>
      </rPr>
      <t xml:space="preserve">. </t>
    </r>
    <r>
      <rPr>
        <b/>
        <sz val="10"/>
        <color rgb="FF0070C0"/>
        <rFont val="Arial"/>
        <family val="2"/>
      </rPr>
      <t xml:space="preserve"> </t>
    </r>
    <r>
      <rPr>
        <sz val="10"/>
        <rFont val="Arial"/>
        <family val="2"/>
      </rPr>
      <t xml:space="preserve">If the Main Channel Slope is known, enter the value directly in the (SLOPE) line.  If Main Channel Slope is not known, enter values for (CONTDA) and channel elevations to calculate. </t>
    </r>
  </si>
  <si>
    <t>Tributary of Mill Creek</t>
  </si>
  <si>
    <t>Dorset Twp, Ashtabula County, Ohio</t>
  </si>
  <si>
    <t>ATB-193-11.140 (PID 122339)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</si>
</sst>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164" formatCode="0.0"/>
    <numFmt numFmtId="165" formatCode="#,##0.0"/>
    <numFmt numFmtId="166" formatCode="#,##0.000"/>
  </numFmts>
  <fonts count="16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14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70C0"/>
      <name val="Arial"/>
      <family val="2"/>
    </font>
    <font>
      <b/>
      <u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17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3" fontId="10" fillId="0" borderId="0"/>
    <xf numFmtId="5" fontId="10" fillId="0" borderId="0"/>
    <xf numFmtId="14" fontId="10" fillId="0" borderId="0"/>
    <xf numFmtId="2" fontId="10" fillId="0" borderId="0"/>
    <xf numFmtId="0" fontId="1" fillId="0" borderId="0"/>
    <xf numFmtId="0" fontId="2" fillId="0" borderId="0"/>
    <xf numFmtId="0" fontId="10" fillId="0" borderId="1"/>
  </cellStyleXfs>
  <cellXfs count="42">
    <xf numFmtId="0" fontId="0" fillId="0" borderId="0" xfId="0"/>
    <xf numFmtId="0" fontId="0" fillId="0" borderId="0" xfId="0" applyAlignment="1">
      <alignment horizontal="right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2" xfId="0" applyBorder="1"/>
    <xf numFmtId="0" fontId="0" fillId="0" borderId="3" xfId="0" applyBorder="1"/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0" fillId="0" borderId="6" xfId="0" applyBorder="1"/>
    <xf numFmtId="0" fontId="10" fillId="0" borderId="7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quotePrefix="1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8" xfId="0" applyBorder="1"/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2" fontId="13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left" vertical="center"/>
    </xf>
    <xf numFmtId="166" fontId="7" fillId="0" borderId="0" xfId="0" applyNumberFormat="1" applyFont="1" applyAlignment="1">
      <alignment horizontal="left"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2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8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</xdr:row>
      <xdr:rowOff>133350</xdr:rowOff>
    </xdr:from>
    <xdr:to>
      <xdr:col>6</xdr:col>
      <xdr:colOff>114300</xdr:colOff>
      <xdr:row>5</xdr:row>
      <xdr:rowOff>238125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3810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33</xdr:col>
      <xdr:colOff>0</xdr:colOff>
      <xdr:row>1</xdr:row>
      <xdr:rowOff>0</xdr:rowOff>
    </xdr:from>
    <xdr:to>
      <xdr:col>46</xdr:col>
      <xdr:colOff>201159</xdr:colOff>
      <xdr:row>37</xdr:row>
      <xdr:rowOff>144139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810C652-FAC6-49EE-2261-C03FDBEAA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0" y="247650"/>
          <a:ext cx="8125959" cy="90595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53"/>
  <sheetViews>
    <sheetView showGridLines="0" tabSelected="1" view="pageBreakPreview" zoomScaleNormal="100" zoomScaleSheetLayoutView="100" workbookViewId="0"/>
  </sheetViews>
  <sheetFormatPr defaultRowHeight="12.75" x14ac:dyDescent="0.2"/>
  <cols>
    <col min="1" max="1" width="1.140625" customWidth="1"/>
    <col min="2" max="31" width="3.42578125" customWidth="1"/>
    <col min="32" max="32" width="1.140625" customWidth="1"/>
  </cols>
  <sheetData>
    <row r="1" spans="2:31" ht="20.100000000000001" customHeight="1" thickBot="1" x14ac:dyDescent="0.25">
      <c r="W1" s="7"/>
      <c r="X1" s="7"/>
      <c r="Y1" s="7"/>
      <c r="Z1" s="7"/>
      <c r="AA1" s="7"/>
      <c r="AB1" s="7"/>
      <c r="AC1" s="7"/>
      <c r="AD1" s="7"/>
      <c r="AE1" s="7"/>
    </row>
    <row r="2" spans="2:31" ht="20.100000000000001" customHeight="1" x14ac:dyDescent="0.2"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10"/>
    </row>
    <row r="3" spans="2:31" ht="20.100000000000001" customHeight="1" x14ac:dyDescent="0.2">
      <c r="B3" s="11"/>
      <c r="C3" s="23"/>
      <c r="D3" s="23"/>
      <c r="E3" s="23"/>
      <c r="F3" s="23"/>
      <c r="G3" s="24" t="s">
        <v>0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6"/>
    </row>
    <row r="4" spans="2:31" ht="20.100000000000001" customHeight="1" x14ac:dyDescent="0.2">
      <c r="B4" s="11"/>
      <c r="C4" s="3"/>
      <c r="D4" s="2"/>
      <c r="E4" s="3"/>
      <c r="G4" s="3"/>
      <c r="H4" s="6" t="s">
        <v>33</v>
      </c>
      <c r="I4" s="3"/>
      <c r="J4" s="3"/>
      <c r="K4" s="3"/>
      <c r="L4" s="34" t="s">
        <v>40</v>
      </c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12"/>
    </row>
    <row r="5" spans="2:31" ht="20.100000000000001" customHeight="1" x14ac:dyDescent="0.2">
      <c r="B5" s="11"/>
      <c r="C5" s="3"/>
      <c r="D5" s="2"/>
      <c r="E5" s="3"/>
      <c r="G5" s="3"/>
      <c r="H5" s="6" t="s">
        <v>34</v>
      </c>
      <c r="I5" s="3"/>
      <c r="J5" s="3"/>
      <c r="K5" s="3"/>
      <c r="L5" s="34" t="s">
        <v>38</v>
      </c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12"/>
    </row>
    <row r="6" spans="2:31" ht="20.100000000000001" customHeight="1" x14ac:dyDescent="0.2">
      <c r="B6" s="11"/>
      <c r="C6" s="3"/>
      <c r="D6" s="2"/>
      <c r="E6" s="3"/>
      <c r="G6" s="3"/>
      <c r="H6" s="6" t="s">
        <v>35</v>
      </c>
      <c r="I6" s="3"/>
      <c r="J6" s="3"/>
      <c r="K6" s="3"/>
      <c r="L6" s="34" t="s">
        <v>39</v>
      </c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2"/>
    </row>
    <row r="7" spans="2:31" ht="20.100000000000001" customHeight="1" x14ac:dyDescent="0.2">
      <c r="B7" s="11"/>
      <c r="C7" s="38" t="s">
        <v>37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12"/>
    </row>
    <row r="8" spans="2:31" ht="20.100000000000001" customHeight="1" x14ac:dyDescent="0.2">
      <c r="B8" s="11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12"/>
    </row>
    <row r="9" spans="2:31" ht="20.100000000000001" customHeight="1" x14ac:dyDescent="0.2">
      <c r="B9" s="11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12"/>
    </row>
    <row r="10" spans="2:31" ht="20.100000000000001" customHeight="1" x14ac:dyDescent="0.2">
      <c r="B10" s="11"/>
      <c r="C10" s="3" t="s">
        <v>7</v>
      </c>
      <c r="D10" s="3"/>
      <c r="E10" s="3"/>
      <c r="F10" s="3" t="s">
        <v>1</v>
      </c>
      <c r="G10" s="3"/>
      <c r="H10" s="3"/>
      <c r="I10" s="3"/>
      <c r="J10" s="3"/>
      <c r="K10" s="3"/>
      <c r="L10" s="3"/>
      <c r="M10" s="3"/>
      <c r="N10" s="3"/>
      <c r="O10" s="3"/>
      <c r="P10" s="31">
        <v>0.28999999999999998</v>
      </c>
      <c r="Q10" s="31"/>
      <c r="R10" s="31"/>
      <c r="S10" s="31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2"/>
    </row>
    <row r="11" spans="2:31" ht="20.100000000000001" customHeight="1" x14ac:dyDescent="0.2">
      <c r="B11" s="11"/>
      <c r="C11" s="3"/>
      <c r="D11" s="3"/>
      <c r="E11" s="3"/>
      <c r="F11" s="3" t="s">
        <v>3</v>
      </c>
      <c r="G11" s="3"/>
      <c r="H11" s="3"/>
      <c r="I11" s="3"/>
      <c r="J11" s="3"/>
      <c r="K11" s="3"/>
      <c r="L11" s="3"/>
      <c r="M11" s="3"/>
      <c r="N11" s="3"/>
      <c r="O11" s="3"/>
      <c r="P11" s="32">
        <v>1.19</v>
      </c>
      <c r="Q11" s="32"/>
      <c r="R11" s="32"/>
      <c r="S11" s="3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2"/>
    </row>
    <row r="12" spans="2:31" ht="20.100000000000001" customHeight="1" x14ac:dyDescent="0.2">
      <c r="B12" s="11"/>
      <c r="C12" s="3"/>
      <c r="D12" s="3"/>
      <c r="E12" s="3"/>
      <c r="F12" s="3" t="s">
        <v>4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3">
        <f>0.85*P11</f>
        <v>1.0114999999999998</v>
      </c>
      <c r="R12" s="34"/>
      <c r="S12" s="34"/>
      <c r="T12" s="4"/>
      <c r="U12" s="6" t="s">
        <v>36</v>
      </c>
      <c r="V12" s="3"/>
      <c r="W12" s="3"/>
      <c r="X12" s="3"/>
      <c r="Y12" s="3"/>
      <c r="Z12" s="3"/>
      <c r="AA12" s="3"/>
      <c r="AB12" s="37">
        <v>1008</v>
      </c>
      <c r="AC12" s="37"/>
      <c r="AD12" s="5" t="s">
        <v>2</v>
      </c>
      <c r="AE12" s="12"/>
    </row>
    <row r="13" spans="2:31" ht="20.100000000000001" customHeight="1" x14ac:dyDescent="0.2">
      <c r="B13" s="11"/>
      <c r="C13" s="3"/>
      <c r="D13" s="3"/>
      <c r="E13" s="3"/>
      <c r="F13" s="3" t="s">
        <v>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3">
        <f>0.1*P11</f>
        <v>0.11899999999999999</v>
      </c>
      <c r="R13" s="34"/>
      <c r="S13" s="34"/>
      <c r="T13" s="4"/>
      <c r="U13" s="6" t="s">
        <v>36</v>
      </c>
      <c r="V13" s="3"/>
      <c r="W13" s="3"/>
      <c r="X13" s="3"/>
      <c r="Y13" s="3"/>
      <c r="Z13" s="3"/>
      <c r="AA13" s="3"/>
      <c r="AB13" s="37">
        <v>970</v>
      </c>
      <c r="AC13" s="37"/>
      <c r="AD13" s="5" t="s">
        <v>2</v>
      </c>
      <c r="AE13" s="12"/>
    </row>
    <row r="14" spans="2:31" ht="20.100000000000001" customHeight="1" x14ac:dyDescent="0.2">
      <c r="B14" s="11"/>
      <c r="C14" s="3" t="s">
        <v>8</v>
      </c>
      <c r="D14" s="3"/>
      <c r="E14" s="13"/>
      <c r="F14" s="5" t="s">
        <v>6</v>
      </c>
      <c r="G14" s="3"/>
      <c r="H14" s="3"/>
      <c r="I14" s="3"/>
      <c r="J14" s="3"/>
      <c r="K14" s="3"/>
      <c r="L14" s="2"/>
      <c r="M14" s="3"/>
      <c r="N14" s="3"/>
      <c r="O14" s="40">
        <f>(AB12-AB13)/(Q12-Q13)</f>
        <v>42.577030812324935</v>
      </c>
      <c r="P14" s="41"/>
      <c r="Q14" s="41"/>
      <c r="R14" s="41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2"/>
    </row>
    <row r="15" spans="2:31" ht="20.100000000000001" customHeight="1" x14ac:dyDescent="0.2">
      <c r="B15" s="11"/>
      <c r="C15" s="5" t="s">
        <v>9</v>
      </c>
      <c r="D15" s="3"/>
      <c r="E15" s="13"/>
      <c r="F15" s="13"/>
      <c r="G15" s="3"/>
      <c r="H15" s="3"/>
      <c r="I15" s="3"/>
      <c r="J15" s="3"/>
      <c r="K15" s="3"/>
      <c r="L15" s="3"/>
      <c r="M15" s="14"/>
      <c r="N15" s="14"/>
      <c r="O15" s="3"/>
      <c r="P15" s="3"/>
      <c r="Q15" s="3"/>
      <c r="R15" s="3"/>
      <c r="S15" s="35">
        <v>0</v>
      </c>
      <c r="T15" s="36"/>
      <c r="U15" s="3" t="s">
        <v>10</v>
      </c>
      <c r="V15" s="5"/>
      <c r="W15" s="5"/>
      <c r="X15" s="5"/>
      <c r="Y15" s="5"/>
      <c r="Z15" s="3"/>
      <c r="AA15" s="3"/>
      <c r="AB15" s="3"/>
      <c r="AC15" s="3"/>
      <c r="AD15" s="3"/>
      <c r="AE15" s="12"/>
    </row>
    <row r="16" spans="2:31" ht="20.100000000000001" customHeight="1" x14ac:dyDescent="0.2">
      <c r="B16" s="11"/>
      <c r="C16" s="3"/>
      <c r="D16" s="3"/>
      <c r="E16" s="13"/>
      <c r="F16" s="5" t="s">
        <v>11</v>
      </c>
      <c r="G16" s="3"/>
      <c r="H16" s="3"/>
      <c r="I16" s="3"/>
      <c r="J16" s="3"/>
      <c r="K16" s="3"/>
      <c r="L16" s="3"/>
      <c r="M16" s="15" t="s">
        <v>12</v>
      </c>
      <c r="N16" s="6" t="s">
        <v>32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12"/>
    </row>
    <row r="17" spans="2:37" ht="20.100000000000001" customHeight="1" x14ac:dyDescent="0.2">
      <c r="B17" s="1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12"/>
    </row>
    <row r="18" spans="2:37" ht="20.100000000000001" customHeight="1" x14ac:dyDescent="0.2">
      <c r="B18" s="11"/>
      <c r="C18" s="3"/>
      <c r="D18" s="3"/>
      <c r="E18" s="16" t="s">
        <v>13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12"/>
    </row>
    <row r="19" spans="2:37" ht="20.100000000000001" customHeight="1" x14ac:dyDescent="0.2">
      <c r="B19" s="11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12"/>
    </row>
    <row r="20" spans="2:37" ht="20.100000000000001" customHeight="1" x14ac:dyDescent="0.2">
      <c r="B20" s="11"/>
      <c r="C20" s="3"/>
      <c r="D20" s="3"/>
      <c r="E20" s="3"/>
      <c r="F20" s="3" t="s">
        <v>20</v>
      </c>
      <c r="G20" s="17" t="s">
        <v>21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0">
        <f>IF($M$16="A",G32,IF($M$16="B",G33,IF($M$16="C",G34,"Error")))*($P$10^0.782)*($O$14^0.172)*($S$15+1)^-0.297</f>
        <v>40.623399105711457</v>
      </c>
      <c r="Y20" s="30"/>
      <c r="Z20" s="30"/>
      <c r="AA20" s="30"/>
      <c r="AB20" s="18" t="s">
        <v>22</v>
      </c>
      <c r="AC20" s="3"/>
      <c r="AD20" s="3"/>
      <c r="AE20" s="12"/>
      <c r="AH20" s="28"/>
      <c r="AI20" s="28"/>
      <c r="AJ20" s="28"/>
      <c r="AK20" s="28"/>
    </row>
    <row r="21" spans="2:37" ht="20.100000000000001" customHeight="1" x14ac:dyDescent="0.2">
      <c r="B21" s="11"/>
      <c r="C21" s="3"/>
      <c r="D21" s="3"/>
      <c r="E21" s="14"/>
      <c r="F21" s="19" t="s">
        <v>15</v>
      </c>
      <c r="G21" s="17" t="s">
        <v>23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0">
        <f>IF($M$16="A",I32,IF($M$16="B",I33,IF($M$16="C",I34,"Error")))*($P$10^0.769)*($O$14^0.221)*($S$15+1)^-0.322</f>
        <v>74.728889153739843</v>
      </c>
      <c r="Y21" s="30"/>
      <c r="Z21" s="30"/>
      <c r="AA21" s="30"/>
      <c r="AB21" s="18" t="s">
        <v>22</v>
      </c>
      <c r="AC21" s="3"/>
      <c r="AD21" s="3"/>
      <c r="AE21" s="12"/>
      <c r="AH21" s="28"/>
      <c r="AI21" s="28"/>
      <c r="AJ21" s="28"/>
      <c r="AK21" s="28"/>
    </row>
    <row r="22" spans="2:37" ht="20.100000000000001" customHeight="1" x14ac:dyDescent="0.2">
      <c r="B22" s="11"/>
      <c r="C22" s="3"/>
      <c r="D22" s="3"/>
      <c r="E22" s="3"/>
      <c r="F22" s="19" t="s">
        <v>16</v>
      </c>
      <c r="G22" s="17" t="s">
        <v>24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0">
        <f>IF($M$16="A",K32,IF($M$16="B",K33,IF($M$16="C",K34,"Error")))*($P$10^0.764)*($O$14^0.244)*($S$15+1)^-0.335</f>
        <v>100.88444297538626</v>
      </c>
      <c r="Y22" s="30"/>
      <c r="Z22" s="30"/>
      <c r="AA22" s="30"/>
      <c r="AB22" s="18" t="s">
        <v>22</v>
      </c>
      <c r="AC22" s="3"/>
      <c r="AD22" s="3"/>
      <c r="AE22" s="12"/>
      <c r="AH22" s="28"/>
      <c r="AI22" s="28"/>
      <c r="AJ22" s="28"/>
      <c r="AK22" s="28"/>
    </row>
    <row r="23" spans="2:37" ht="20.100000000000001" customHeight="1" x14ac:dyDescent="0.2">
      <c r="B23" s="11"/>
      <c r="C23" s="3"/>
      <c r="D23" s="3"/>
      <c r="E23" s="3"/>
      <c r="F23" s="19" t="s">
        <v>17</v>
      </c>
      <c r="G23" s="17" t="s">
        <v>25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0">
        <f>IF($M$16="A",M32,IF($M$16="B",M33,IF($M$16="C",M34,"Error")))*($P$10^0.76)*($O$14^0.264)*($S$15+1)^-0.347</f>
        <v>135.55467087189203</v>
      </c>
      <c r="Y23" s="30"/>
      <c r="Z23" s="30"/>
      <c r="AA23" s="30"/>
      <c r="AB23" s="18" t="s">
        <v>22</v>
      </c>
      <c r="AC23" s="3"/>
      <c r="AD23" s="3"/>
      <c r="AE23" s="12"/>
      <c r="AH23" s="28"/>
      <c r="AI23" s="28"/>
      <c r="AJ23" s="28"/>
      <c r="AK23" s="28"/>
    </row>
    <row r="24" spans="2:37" ht="20.100000000000001" customHeight="1" x14ac:dyDescent="0.2">
      <c r="B24" s="11"/>
      <c r="C24" s="3"/>
      <c r="D24" s="3"/>
      <c r="E24" s="3"/>
      <c r="F24" s="19" t="s">
        <v>18</v>
      </c>
      <c r="G24" s="17" t="s">
        <v>26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0">
        <f>IF($M$16="A",O32,IF($M$16="B",O33,IF($M$16="C",O34,"Error")))*($P$10^0.757)*($O$14^0.276)*($S$15+1)^-0.355</f>
        <v>163.28616999171416</v>
      </c>
      <c r="Y24" s="30"/>
      <c r="Z24" s="30"/>
      <c r="AA24" s="30"/>
      <c r="AB24" s="18" t="s">
        <v>22</v>
      </c>
      <c r="AC24" s="3"/>
      <c r="AD24" s="3"/>
      <c r="AE24" s="12"/>
      <c r="AH24" s="28"/>
      <c r="AI24" s="28"/>
      <c r="AJ24" s="28"/>
      <c r="AK24" s="28"/>
    </row>
    <row r="25" spans="2:37" ht="20.100000000000001" customHeight="1" x14ac:dyDescent="0.2">
      <c r="B25" s="11"/>
      <c r="C25" s="3"/>
      <c r="D25" s="3"/>
      <c r="E25" s="3"/>
      <c r="F25" s="19" t="s">
        <v>19</v>
      </c>
      <c r="G25" s="17" t="s">
        <v>27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0">
        <f>IF($M$16="A",Q32,IF($M$16="B",Q33,IF($M$16="C",Q34,"Error")))*($P$10^0.756)*($O$14^0.285)*($S$15+1)^-0.363</f>
        <v>190.81140901834559</v>
      </c>
      <c r="Y25" s="30"/>
      <c r="Z25" s="30"/>
      <c r="AA25" s="30"/>
      <c r="AB25" s="18" t="s">
        <v>22</v>
      </c>
      <c r="AC25" s="3"/>
      <c r="AD25" s="3"/>
      <c r="AE25" s="12"/>
      <c r="AH25" s="28"/>
      <c r="AI25" s="28"/>
      <c r="AJ25" s="28"/>
      <c r="AK25" s="28"/>
    </row>
    <row r="26" spans="2:37" ht="20.100000000000001" customHeight="1" x14ac:dyDescent="0.2">
      <c r="B26" s="1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12"/>
    </row>
    <row r="27" spans="2:37" ht="20.100000000000001" customHeight="1" x14ac:dyDescent="0.2">
      <c r="B27" s="1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12"/>
    </row>
    <row r="28" spans="2:37" ht="20.100000000000001" customHeight="1" x14ac:dyDescent="0.2">
      <c r="B28" s="11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12"/>
    </row>
    <row r="29" spans="2:37" ht="20.100000000000001" customHeight="1" x14ac:dyDescent="0.2">
      <c r="B29" s="11"/>
      <c r="C29" s="3"/>
      <c r="D29" s="3"/>
      <c r="E29" s="16" t="s">
        <v>28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12"/>
    </row>
    <row r="30" spans="2:37" ht="20.100000000000001" customHeight="1" x14ac:dyDescent="0.2">
      <c r="B30" s="1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12"/>
    </row>
    <row r="31" spans="2:37" ht="20.100000000000001" customHeight="1" x14ac:dyDescent="0.2">
      <c r="B31" s="11"/>
      <c r="C31" s="3"/>
      <c r="D31" s="3"/>
      <c r="E31" s="29" t="s">
        <v>29</v>
      </c>
      <c r="F31" s="29"/>
      <c r="G31" s="29" t="s">
        <v>14</v>
      </c>
      <c r="H31" s="29"/>
      <c r="I31" s="29" t="s">
        <v>15</v>
      </c>
      <c r="J31" s="29"/>
      <c r="K31" s="29" t="s">
        <v>16</v>
      </c>
      <c r="L31" s="29"/>
      <c r="M31" s="29" t="s">
        <v>17</v>
      </c>
      <c r="N31" s="29"/>
      <c r="O31" s="29" t="s">
        <v>18</v>
      </c>
      <c r="P31" s="29"/>
      <c r="Q31" s="29" t="s">
        <v>19</v>
      </c>
      <c r="R31" s="29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12"/>
    </row>
    <row r="32" spans="2:37" ht="20.100000000000001" customHeight="1" x14ac:dyDescent="0.2">
      <c r="B32" s="11"/>
      <c r="C32" s="3"/>
      <c r="D32" s="3"/>
      <c r="E32" s="29" t="s">
        <v>12</v>
      </c>
      <c r="F32" s="29"/>
      <c r="G32" s="27">
        <v>56.1</v>
      </c>
      <c r="H32" s="27"/>
      <c r="I32" s="27">
        <v>84.5</v>
      </c>
      <c r="J32" s="27"/>
      <c r="K32" s="27">
        <v>104</v>
      </c>
      <c r="L32" s="27"/>
      <c r="M32" s="27">
        <v>129</v>
      </c>
      <c r="N32" s="27"/>
      <c r="O32" s="27">
        <v>148</v>
      </c>
      <c r="P32" s="27"/>
      <c r="Q32" s="27">
        <v>167</v>
      </c>
      <c r="R32" s="27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12"/>
    </row>
    <row r="33" spans="2:31" ht="20.100000000000001" customHeight="1" x14ac:dyDescent="0.2">
      <c r="B33" s="11"/>
      <c r="C33" s="3"/>
      <c r="D33" s="3"/>
      <c r="E33" s="29" t="s">
        <v>30</v>
      </c>
      <c r="F33" s="29"/>
      <c r="G33" s="27">
        <v>40.200000000000003</v>
      </c>
      <c r="H33" s="27"/>
      <c r="I33" s="27">
        <v>58.4</v>
      </c>
      <c r="J33" s="27"/>
      <c r="K33" s="27">
        <v>69.3</v>
      </c>
      <c r="L33" s="27"/>
      <c r="M33" s="27">
        <v>82.2</v>
      </c>
      <c r="N33" s="27"/>
      <c r="O33" s="27">
        <v>91.2</v>
      </c>
      <c r="P33" s="27"/>
      <c r="Q33" s="27">
        <v>99.7</v>
      </c>
      <c r="R33" s="27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12"/>
    </row>
    <row r="34" spans="2:31" ht="20.100000000000001" customHeight="1" x14ac:dyDescent="0.2">
      <c r="B34" s="11"/>
      <c r="C34" s="3"/>
      <c r="D34" s="3"/>
      <c r="E34" s="29" t="s">
        <v>31</v>
      </c>
      <c r="F34" s="29"/>
      <c r="G34" s="27">
        <v>93.5</v>
      </c>
      <c r="H34" s="27"/>
      <c r="I34" s="27">
        <v>133</v>
      </c>
      <c r="J34" s="27"/>
      <c r="K34" s="27">
        <v>159</v>
      </c>
      <c r="L34" s="27"/>
      <c r="M34" s="27">
        <v>191</v>
      </c>
      <c r="N34" s="27"/>
      <c r="O34" s="27">
        <v>214</v>
      </c>
      <c r="P34" s="27"/>
      <c r="Q34" s="27">
        <v>236</v>
      </c>
      <c r="R34" s="27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12"/>
    </row>
    <row r="35" spans="2:31" ht="20.100000000000001" customHeight="1" x14ac:dyDescent="0.2">
      <c r="B35" s="11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12"/>
    </row>
    <row r="36" spans="2:31" ht="20.100000000000001" customHeight="1" x14ac:dyDescent="0.2">
      <c r="B36" s="11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12"/>
    </row>
    <row r="37" spans="2:31" ht="20.100000000000001" customHeight="1" x14ac:dyDescent="0.2">
      <c r="B37" s="11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12"/>
    </row>
    <row r="38" spans="2:31" ht="20.100000000000001" customHeight="1" thickBot="1" x14ac:dyDescent="0.25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2"/>
    </row>
    <row r="39" spans="2:31" ht="20.100000000000001" customHeight="1" x14ac:dyDescent="0.2">
      <c r="AE39" s="1"/>
    </row>
    <row r="40" spans="2:31" ht="20.100000000000001" customHeight="1" x14ac:dyDescent="0.2"/>
    <row r="41" spans="2:31" ht="20.100000000000001" customHeight="1" x14ac:dyDescent="0.2"/>
    <row r="42" spans="2:31" ht="20.100000000000001" customHeight="1" x14ac:dyDescent="0.2"/>
    <row r="43" spans="2:31" ht="20.100000000000001" customHeight="1" x14ac:dyDescent="0.2"/>
    <row r="51" spans="5:5" x14ac:dyDescent="0.2">
      <c r="E51" s="1"/>
    </row>
    <row r="52" spans="5:5" x14ac:dyDescent="0.2">
      <c r="E52" s="1"/>
    </row>
    <row r="53" spans="5:5" x14ac:dyDescent="0.2">
      <c r="E53" s="1"/>
    </row>
  </sheetData>
  <mergeCells count="53">
    <mergeCell ref="L4:AD4"/>
    <mergeCell ref="L6:AD6"/>
    <mergeCell ref="L5:AD5"/>
    <mergeCell ref="AB12:AC12"/>
    <mergeCell ref="AB13:AC13"/>
    <mergeCell ref="C7:AD9"/>
    <mergeCell ref="X20:AA20"/>
    <mergeCell ref="X21:AA21"/>
    <mergeCell ref="X22:AA22"/>
    <mergeCell ref="X23:AA23"/>
    <mergeCell ref="P10:S10"/>
    <mergeCell ref="P11:S11"/>
    <mergeCell ref="Q12:S12"/>
    <mergeCell ref="Q13:S13"/>
    <mergeCell ref="O14:R14"/>
    <mergeCell ref="S15:T15"/>
    <mergeCell ref="E31:F31"/>
    <mergeCell ref="E32:F32"/>
    <mergeCell ref="E33:F33"/>
    <mergeCell ref="E34:F34"/>
    <mergeCell ref="G31:H31"/>
    <mergeCell ref="G32:H32"/>
    <mergeCell ref="G33:H33"/>
    <mergeCell ref="G34:H34"/>
    <mergeCell ref="I34:J34"/>
    <mergeCell ref="M34:N34"/>
    <mergeCell ref="X24:AA24"/>
    <mergeCell ref="X25:AA25"/>
    <mergeCell ref="M31:N31"/>
    <mergeCell ref="M32:N32"/>
    <mergeCell ref="M33:N33"/>
    <mergeCell ref="Q33:R33"/>
    <mergeCell ref="O31:P31"/>
    <mergeCell ref="O32:P32"/>
    <mergeCell ref="I31:J31"/>
    <mergeCell ref="I32:J32"/>
    <mergeCell ref="I33:J33"/>
    <mergeCell ref="G3:AE3"/>
    <mergeCell ref="O33:P33"/>
    <mergeCell ref="O34:P34"/>
    <mergeCell ref="AH24:AK24"/>
    <mergeCell ref="AH25:AK25"/>
    <mergeCell ref="AH20:AK20"/>
    <mergeCell ref="AH21:AK21"/>
    <mergeCell ref="AH22:AK22"/>
    <mergeCell ref="AH23:AK23"/>
    <mergeCell ref="K31:L31"/>
    <mergeCell ref="K32:L32"/>
    <mergeCell ref="K33:L33"/>
    <mergeCell ref="K34:L34"/>
    <mergeCell ref="Q31:R31"/>
    <mergeCell ref="Q32:R32"/>
    <mergeCell ref="Q34:R34"/>
  </mergeCells>
  <phoneticPr fontId="4" type="noConversion"/>
  <printOptions horizontalCentered="1"/>
  <pageMargins left="0" right="0" top="0" bottom="0" header="0" footer="0"/>
  <pageSetup scale="93" orientation="portrait" r:id="rId1"/>
  <headerFooter alignWithMargins="0">
    <oddFooter>&amp;L&amp;Z&amp;F&amp;T&amp;D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91600AF72A644CA390E7E3B272B823" ma:contentTypeVersion="3" ma:contentTypeDescription="Create a new document." ma:contentTypeScope="" ma:versionID="ec3176d4aa73672f1129963a1fd9da76">
  <xsd:schema xmlns:xsd="http://www.w3.org/2001/XMLSchema" xmlns:xs="http://www.w3.org/2001/XMLSchema" xmlns:p="http://schemas.microsoft.com/office/2006/metadata/properties" xmlns:ns2="7651dd45-e51f-4c29-9ed0-de802ff69856" targetNamespace="http://schemas.microsoft.com/office/2006/metadata/properties" ma:root="true" ma:fieldsID="ddc5ab0d84c8a5633f5f8b72e0924e99" ns2:_="">
    <xsd:import namespace="7651dd45-e51f-4c29-9ed0-de802ff69856"/>
    <xsd:element name="properties">
      <xsd:complexType>
        <xsd:sequence>
          <xsd:element name="documentManagement">
            <xsd:complexType>
              <xsd:all>
                <xsd:element ref="ns2:Date" minOccurs="0"/>
                <xsd:element ref="ns2:Description0" minOccurs="0"/>
                <xsd:element ref="ns2:Sort_x0020_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51dd45-e51f-4c29-9ed0-de802ff69856" elementFormDefault="qualified">
    <xsd:import namespace="http://schemas.microsoft.com/office/2006/documentManagement/types"/>
    <xsd:import namespace="http://schemas.microsoft.com/office/infopath/2007/PartnerControls"/>
    <xsd:element name="Date" ma:index="8" nillable="true" ma:displayName="Date" ma:format="DateOnly" ma:internalName="Date">
      <xsd:simpleType>
        <xsd:restriction base="dms:DateTime"/>
      </xsd:simpleType>
    </xsd:element>
    <xsd:element name="Description0" ma:index="9" nillable="true" ma:displayName="Description" ma:internalName="Description0">
      <xsd:simpleType>
        <xsd:restriction base="dms:Note">
          <xsd:maxLength value="255"/>
        </xsd:restriction>
      </xsd:simpleType>
    </xsd:element>
    <xsd:element name="Sort_x0020_Order" ma:index="10" nillable="true" ma:displayName="Sort Order" ma:internalName="Sort_x0020_Ord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7651dd45-e51f-4c29-9ed0-de802ff69856">Reference Geographic Region Map below</Description0>
    <Date xmlns="7651dd45-e51f-4c29-9ed0-de802ff69856" xsi:nil="true"/>
    <Sort_x0020_Order xmlns="7651dd45-e51f-4c29-9ed0-de802ff6985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F38234-853C-4DF6-8384-0B4D9E3B85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51dd45-e51f-4c29-9ed0-de802ff698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39ABE6-B1D0-491E-B4D0-EDD60859341C}">
  <ds:schemaRefs>
    <ds:schemaRef ds:uri="http://schemas.microsoft.com/office/2006/metadata/properties"/>
    <ds:schemaRef ds:uri="http://schemas.microsoft.com/office/infopath/2007/PartnerControls"/>
    <ds:schemaRef ds:uri="7651dd45-e51f-4c29-9ed0-de802ff69856"/>
  </ds:schemaRefs>
</ds:datastoreItem>
</file>

<file path=customXml/itemProps3.xml><?xml version="1.0" encoding="utf-8"?>
<ds:datastoreItem xmlns:ds="http://schemas.openxmlformats.org/officeDocument/2006/customXml" ds:itemID="{A9182EFE-C720-4C94-A932-FB202E4C0A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Regression</vt:lpstr>
      <vt:lpstr>Regression!Print_Area</vt:lpstr>
      <vt:lpstr>print1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Calculation of Flood Peak Discharges in Accordance with USGS Report 89-4126</dc:title>
  <dc:creator>Philips, Matt</dc:creator>
  <cp:lastModifiedBy>Philips, Matthew</cp:lastModifiedBy>
  <cp:lastPrinted>2024-11-05T13:13:21Z</cp:lastPrinted>
  <dcterms:created xsi:type="dcterms:W3CDTF">2004-09-15T15:20:00Z</dcterms:created>
  <dcterms:modified xsi:type="dcterms:W3CDTF">2024-11-05T14:24:43Z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0x010100A891600AF72A644CA390E7E3B272B823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